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<sst xmlns="http://schemas.openxmlformats.org/spreadsheetml/2006/main" count="36" uniqueCount="31">
  <si>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</si>
  <si>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</si>
  <si>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</si>
  <si>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</si>
  <si>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</si>
  <si>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</si>
  <si>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</si>
  <si>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</si>
  <si>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</si>
  <si>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</si>
  <si>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</si>
  <si>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</si>
  <si>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</si>
  <si>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</si>
  <si>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</si>
  <si>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</si>
  <si>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</si>
  <si>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</si>
  <si>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</si>
  <si>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</si>
  <si>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</si>
  <si>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</si>
  <si>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</si>
  <si>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</si>
  <si>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</si>
  <si>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</si>
  <si>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</si>
  <si>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</si>
  <si>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</si>
  <si>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2023 год</t>
  </si>
  <si>
    <t>за 2023 год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</si>
</sst>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3\&#1089;&#1077;&#1085;&#1090;&#1103;&#1073;&#1088;&#1100;\&#1059;&#1085;&#1080;&#1074;&#1077;&#1088;&#1089;&#1072;&#1083;%20&#1087;&#1086;%20&#1050;&#1054;&#1057;&#1050;&#1059;%20v7%20-%20&#1057;&#1074;&#1086;&#1076;%20&#1090;&#1077;&#1082;&#1091;&#1097;&#1080;&#1081;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3\&#1076;&#1077;&#1082;&#1072;&#1073;&#1088;&#1100;\&#1059;&#1085;&#1080;&#1074;&#1077;&#1088;&#1089;&#1072;&#1083;%20&#1087;&#1086;%20&#1050;&#1054;&#1057;&#1050;&#1059;%20v7%20-%20&#1057;&#1074;&#1086;&#1076;%20&#1101;&#1090;&#1072;&#1083;&#1086;&#1085;%20&#1090;&#1077;&#1082;&#1091;&#1097;&#1080;&#1081;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  <sheetDataSet>
      <sheetData sheetId="4">
        <row r="9">
          <cell r="C9">
            <v>3617044</v>
          </cell>
          <cell r="F9">
            <v>35126</v>
          </cell>
          <cell r="H9">
            <v>9507</v>
          </cell>
          <cell r="M9">
            <v>10175</v>
          </cell>
          <cell r="N9">
            <v>17</v>
          </cell>
          <cell r="DF9">
            <v>9131</v>
          </cell>
          <cell r="FH9">
            <v>1020</v>
          </cell>
        </row>
      </sheetData>
      <sheetData sheetId="5">
        <row r="9">
          <cell r="C9">
            <v>105614</v>
          </cell>
          <cell r="F9">
            <v>22762</v>
          </cell>
          <cell r="H9">
            <v>4040</v>
          </cell>
          <cell r="M9">
            <v>4697</v>
          </cell>
          <cell r="N9">
            <v>0</v>
          </cell>
          <cell r="DF9">
            <v>2737</v>
          </cell>
          <cell r="FH9">
            <v>1960</v>
          </cell>
        </row>
      </sheetData>
      <sheetData sheetId="6">
        <row r="9">
          <cell r="C9">
            <v>36272</v>
          </cell>
          <cell r="F9">
            <v>11394</v>
          </cell>
          <cell r="H9">
            <v>1586</v>
          </cell>
          <cell r="M9">
            <v>1719</v>
          </cell>
          <cell r="N9">
            <v>0</v>
          </cell>
          <cell r="DF9">
            <v>1269</v>
          </cell>
          <cell r="FH9">
            <v>450</v>
          </cell>
        </row>
      </sheetData>
      <sheetData sheetId="7">
        <row r="9">
          <cell r="C9">
            <v>149674</v>
          </cell>
          <cell r="F9">
            <v>9867</v>
          </cell>
          <cell r="H9">
            <v>1853</v>
          </cell>
          <cell r="M9">
            <v>2059</v>
          </cell>
          <cell r="N9">
            <v>0</v>
          </cell>
          <cell r="DF9">
            <v>1302</v>
          </cell>
          <cell r="FH9">
            <v>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X7" sqref="X7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2"/>
      <c r="P1" s="22"/>
      <c r="Q1" s="22"/>
      <c r="R1" s="22"/>
      <c r="S1" s="22"/>
      <c r="T1" s="22"/>
    </row>
    <row r="2" spans="1:20" ht="54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/>
    </row>
    <row r="3" spans="1:20" ht="31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/>
    </row>
    <row r="5" spans="1:20" ht="34.5" customHeight="1">
      <c r="A5" s="28" t="s">
        <v>0</v>
      </c>
      <c r="B5" s="28" t="s">
        <v>1</v>
      </c>
      <c r="C5" s="28" t="s">
        <v>2</v>
      </c>
      <c r="D5" s="28" t="s">
        <v>3</v>
      </c>
      <c r="E5" s="27" t="s">
        <v>4</v>
      </c>
      <c r="F5" s="28" t="s">
        <v>5</v>
      </c>
      <c r="G5" s="28" t="s">
        <v>6</v>
      </c>
      <c r="H5" s="28" t="s">
        <v>7</v>
      </c>
      <c r="I5" s="27" t="s">
        <v>8</v>
      </c>
      <c r="J5" s="27" t="s">
        <v>9</v>
      </c>
      <c r="K5" s="28" t="s">
        <v>10</v>
      </c>
      <c r="L5" s="27" t="s">
        <v>11</v>
      </c>
      <c r="M5" s="25" t="s">
        <v>12</v>
      </c>
      <c r="N5" s="26"/>
      <c r="O5" s="26"/>
      <c r="P5" s="27" t="s">
        <v>13</v>
      </c>
      <c r="Q5" s="27"/>
      <c r="R5" s="27"/>
      <c r="S5" s="27"/>
      <c r="T5" s="28" t="s">
        <v>5</v>
      </c>
    </row>
    <row r="6" spans="1:20" ht="60" customHeight="1">
      <c r="A6" s="29"/>
      <c r="B6" s="29"/>
      <c r="C6" s="29"/>
      <c r="D6" s="29"/>
      <c r="E6" s="29"/>
      <c r="F6" s="29"/>
      <c r="G6" s="29"/>
      <c r="H6" s="29"/>
      <c r="I6" s="27"/>
      <c r="J6" s="27"/>
      <c r="K6" s="29"/>
      <c r="L6" s="27"/>
      <c r="M6" s="27" t="s">
        <v>26</v>
      </c>
      <c r="N6" s="27" t="s">
        <v>27</v>
      </c>
      <c r="O6" s="27" t="s">
        <v>28</v>
      </c>
      <c r="P6" s="27" t="s">
        <v>14</v>
      </c>
      <c r="Q6" s="27" t="s">
        <v>15</v>
      </c>
      <c r="R6" s="27"/>
      <c r="S6" s="31" t="s">
        <v>16</v>
      </c>
      <c r="T6" s="29"/>
    </row>
    <row r="7" spans="1:20" ht="82.5" customHeight="1">
      <c r="A7" s="30"/>
      <c r="B7" s="30"/>
      <c r="C7" s="30"/>
      <c r="D7" s="30"/>
      <c r="E7" s="30"/>
      <c r="F7" s="30"/>
      <c r="G7" s="30"/>
      <c r="H7" s="30"/>
      <c r="I7" s="27"/>
      <c r="J7" s="27"/>
      <c r="K7" s="30"/>
      <c r="L7" s="27"/>
      <c r="M7" s="27"/>
      <c r="N7" s="27"/>
      <c r="O7" s="27"/>
      <c r="P7" s="27"/>
      <c r="Q7" s="2" t="s">
        <v>17</v>
      </c>
      <c r="R7" s="2" t="s">
        <v>18</v>
      </c>
      <c r="S7" s="31"/>
      <c r="T7" s="30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>C9/B9</f>
        <v>0.017374191137757095</v>
      </c>
      <c r="E9" s="6">
        <v>44334</v>
      </c>
      <c r="F9" s="17">
        <f aca="true" t="shared" si="0" ref="F9:F18">E9/B9</f>
        <v>0.01882419878054994</v>
      </c>
      <c r="G9" s="6">
        <v>12930</v>
      </c>
      <c r="H9" s="17">
        <f aca="true" t="shared" si="1" ref="H9:H18">G9/E9</f>
        <v>0.29164974962782514</v>
      </c>
      <c r="I9" s="6">
        <v>12914</v>
      </c>
      <c r="J9" s="17">
        <f>I9/E9</f>
        <v>0.291288852799206</v>
      </c>
      <c r="K9" s="16">
        <f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>C10/B10</f>
        <v>0.005433969392831892</v>
      </c>
      <c r="E10" s="6">
        <v>11867</v>
      </c>
      <c r="F10" s="17">
        <f t="shared" si="0"/>
        <v>0.005548998776760698</v>
      </c>
      <c r="G10" s="6">
        <v>3696</v>
      </c>
      <c r="H10" s="17">
        <f t="shared" si="1"/>
        <v>0.31145192550771045</v>
      </c>
      <c r="I10" s="6">
        <v>3695</v>
      </c>
      <c r="J10" s="17">
        <f>I10/E10</f>
        <v>0.311367658211848</v>
      </c>
      <c r="K10" s="16">
        <f>I10/C10</f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2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>C11/B11</f>
        <v>0.19112609502146038</v>
      </c>
      <c r="E11" s="6">
        <v>14634</v>
      </c>
      <c r="F11" s="17">
        <f t="shared" si="0"/>
        <v>0.19813964823916488</v>
      </c>
      <c r="G11" s="6">
        <v>4357</v>
      </c>
      <c r="H11" s="17">
        <f t="shared" si="1"/>
        <v>0.2977313106464398</v>
      </c>
      <c r="I11" s="6">
        <v>4345</v>
      </c>
      <c r="J11" s="17">
        <f>I11/E11</f>
        <v>0.29691130244635777</v>
      </c>
      <c r="K11" s="16">
        <f>I11/C11</f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2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>C12/B12</f>
        <v>0.3389263526788085</v>
      </c>
      <c r="E12" s="6">
        <v>6915</v>
      </c>
      <c r="F12" s="17">
        <f t="shared" si="0"/>
        <v>0.3671746402591196</v>
      </c>
      <c r="G12" s="6">
        <v>3051</v>
      </c>
      <c r="H12" s="17">
        <f t="shared" si="1"/>
        <v>0.44121475054229936</v>
      </c>
      <c r="I12" s="6">
        <v>3050</v>
      </c>
      <c r="J12" s="17">
        <f>I12/E12</f>
        <v>0.4410701373825018</v>
      </c>
      <c r="K12" s="16">
        <f>I12/C12</f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2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>C13/B13</f>
        <v>0.07274906986357998</v>
      </c>
      <c r="E13" s="6">
        <v>10918</v>
      </c>
      <c r="F13" s="17">
        <f t="shared" si="0"/>
        <v>0.09026870607689128</v>
      </c>
      <c r="G13" s="6">
        <v>1826</v>
      </c>
      <c r="H13" s="17">
        <f t="shared" si="1"/>
        <v>0.1672467484887342</v>
      </c>
      <c r="I13" s="6">
        <v>1824</v>
      </c>
      <c r="J13" s="17">
        <f>I13/E13</f>
        <v>0.16706356475544973</v>
      </c>
      <c r="K13" s="16">
        <f>I13/C13</f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2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f>B15+B16+B17+B18</f>
        <v>3908604</v>
      </c>
      <c r="C14" s="6">
        <f aca="true" t="shared" si="3" ref="C14:O14">C15+C16+C17+C18</f>
        <v>0</v>
      </c>
      <c r="D14" s="6">
        <f t="shared" si="3"/>
        <v>0</v>
      </c>
      <c r="E14" s="6">
        <f t="shared" si="3"/>
        <v>79149</v>
      </c>
      <c r="F14" s="20">
        <f t="shared" si="0"/>
        <v>0.02024994089961531</v>
      </c>
      <c r="G14" s="6">
        <f t="shared" si="3"/>
        <v>16986</v>
      </c>
      <c r="H14" s="20">
        <f t="shared" si="1"/>
        <v>0.21460789144524883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18650</v>
      </c>
      <c r="M14" s="6">
        <f t="shared" si="3"/>
        <v>17</v>
      </c>
      <c r="N14" s="6">
        <f t="shared" si="3"/>
        <v>14439</v>
      </c>
      <c r="O14" s="6">
        <f t="shared" si="3"/>
        <v>4187</v>
      </c>
      <c r="P14" s="4">
        <f t="shared" si="2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f>'[2]СВОД АМП'!$C$9</f>
        <v>3617044</v>
      </c>
      <c r="C15" s="6"/>
      <c r="D15" s="17"/>
      <c r="E15" s="6">
        <f>'[2]СВОД АМП'!$F$9</f>
        <v>35126</v>
      </c>
      <c r="F15" s="21">
        <f t="shared" si="0"/>
        <v>0.009711244872885152</v>
      </c>
      <c r="G15" s="6">
        <f>'[2]СВОД АМП'!$H$9</f>
        <v>9507</v>
      </c>
      <c r="H15" s="21">
        <f t="shared" si="1"/>
        <v>0.2706542162500712</v>
      </c>
      <c r="I15" s="6"/>
      <c r="J15" s="17"/>
      <c r="K15" s="16"/>
      <c r="L15" s="6">
        <f>'[2]СВОД АМП'!$M$9</f>
        <v>10175</v>
      </c>
      <c r="M15" s="6">
        <f>'[2]СВОД АМП'!$N$9</f>
        <v>17</v>
      </c>
      <c r="N15" s="6">
        <f>'[2]СВОД АМП'!$DF$9</f>
        <v>9131</v>
      </c>
      <c r="O15" s="6">
        <f>'[2]СВОД АМП'!$FH$9</f>
        <v>1020</v>
      </c>
      <c r="P15" s="4">
        <f t="shared" si="2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f>'[2]СВОД КС'!$C$9</f>
        <v>105614</v>
      </c>
      <c r="C16" s="6"/>
      <c r="D16" s="17"/>
      <c r="E16" s="6">
        <f>'[2]СВОД КС'!$F$9</f>
        <v>22762</v>
      </c>
      <c r="F16" s="21">
        <f t="shared" si="0"/>
        <v>0.21552066960819588</v>
      </c>
      <c r="G16" s="6">
        <f>'[2]СВОД КС'!$H$9</f>
        <v>4040</v>
      </c>
      <c r="H16" s="21">
        <f t="shared" si="1"/>
        <v>0.1774887971180037</v>
      </c>
      <c r="I16" s="6"/>
      <c r="J16" s="17"/>
      <c r="K16" s="16"/>
      <c r="L16" s="6">
        <f>'[2]СВОД КС'!$M$9</f>
        <v>4697</v>
      </c>
      <c r="M16" s="6">
        <f>'[2]СВОД КС'!$N$9</f>
        <v>0</v>
      </c>
      <c r="N16" s="6">
        <f>'[2]СВОД КС'!$DF$9</f>
        <v>2737</v>
      </c>
      <c r="O16" s="6">
        <f>'[2]СВОД КС'!$FH$9</f>
        <v>1960</v>
      </c>
      <c r="P16" s="4">
        <f t="shared" si="2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f>'[2]СВОД ДС'!$C$9</f>
        <v>36272</v>
      </c>
      <c r="C17" s="6"/>
      <c r="D17" s="17"/>
      <c r="E17" s="6">
        <f>'[2]СВОД ДС'!$F$9</f>
        <v>11394</v>
      </c>
      <c r="F17" s="21">
        <f t="shared" si="0"/>
        <v>0.3141265990295545</v>
      </c>
      <c r="G17" s="6">
        <f>'[2]СВОД ДС'!$H$9</f>
        <v>1586</v>
      </c>
      <c r="H17" s="21">
        <f t="shared" si="1"/>
        <v>0.13919606810602073</v>
      </c>
      <c r="I17" s="6"/>
      <c r="J17" s="17"/>
      <c r="K17" s="16"/>
      <c r="L17" s="6">
        <f>'[2]СВОД ДС'!$M$9</f>
        <v>1719</v>
      </c>
      <c r="M17" s="6">
        <f>'[2]СВОД ДС'!$N$9</f>
        <v>0</v>
      </c>
      <c r="N17" s="6">
        <f>'[2]СВОД ДС'!$DF$9</f>
        <v>1269</v>
      </c>
      <c r="O17" s="6">
        <f>'[2]СВОД ДС'!$FH$9</f>
        <v>450</v>
      </c>
      <c r="P17" s="4">
        <f t="shared" si="2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f>'[2]СВОД СМП'!$C$9</f>
        <v>149674</v>
      </c>
      <c r="C18" s="6"/>
      <c r="D18" s="17"/>
      <c r="E18" s="6">
        <f>'[2]СВОД СМП'!$F$9</f>
        <v>9867</v>
      </c>
      <c r="F18" s="21">
        <f t="shared" si="0"/>
        <v>0.06592327324719056</v>
      </c>
      <c r="G18" s="6">
        <f>'[2]СВОД СМП'!$H$9</f>
        <v>1853</v>
      </c>
      <c r="H18" s="21">
        <f t="shared" si="1"/>
        <v>0.18779770953683997</v>
      </c>
      <c r="I18" s="6"/>
      <c r="J18" s="17"/>
      <c r="K18" s="16"/>
      <c r="L18" s="6">
        <f>'[2]СВОД СМП'!$M$9</f>
        <v>2059</v>
      </c>
      <c r="M18" s="6">
        <f>'[2]СВОД СМП'!$N$9</f>
        <v>0</v>
      </c>
      <c r="N18" s="6">
        <f>'[2]СВОД СМП'!$DF$9</f>
        <v>1302</v>
      </c>
      <c r="O18" s="6">
        <f>'[2]СВОД СМП'!$FH$9</f>
        <v>757</v>
      </c>
      <c r="P18" s="4">
        <f t="shared" si="2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4" ref="B19:S19">B14-B9</f>
        <v>1553444</v>
      </c>
      <c r="C19" s="14">
        <f t="shared" si="4"/>
        <v>-40919</v>
      </c>
      <c r="D19" s="14">
        <f t="shared" si="4"/>
        <v>-0.017374191137757095</v>
      </c>
      <c r="E19" s="14">
        <f t="shared" si="4"/>
        <v>34815</v>
      </c>
      <c r="F19" s="14">
        <f t="shared" si="4"/>
        <v>0.0014257421190653694</v>
      </c>
      <c r="G19" s="14">
        <f t="shared" si="4"/>
        <v>4056</v>
      </c>
      <c r="H19" s="14">
        <f t="shared" si="4"/>
        <v>-0.0770418581825763</v>
      </c>
      <c r="I19" s="14">
        <f t="shared" si="4"/>
        <v>-12914</v>
      </c>
      <c r="J19" s="14">
        <f t="shared" si="4"/>
        <v>-0.291288852799206</v>
      </c>
      <c r="K19" s="14">
        <f t="shared" si="4"/>
        <v>-0.315599110437694</v>
      </c>
      <c r="L19" s="14">
        <f t="shared" si="4"/>
        <v>1685</v>
      </c>
      <c r="M19" s="14">
        <f t="shared" si="4"/>
        <v>-917</v>
      </c>
      <c r="N19" s="14">
        <f t="shared" si="4"/>
        <v>2871</v>
      </c>
      <c r="O19" s="14">
        <f t="shared" si="4"/>
        <v>-276</v>
      </c>
      <c r="P19" s="15">
        <f t="shared" si="4"/>
        <v>9037.422860000006</v>
      </c>
      <c r="Q19" s="15">
        <f t="shared" si="4"/>
        <v>3761.216260000001</v>
      </c>
      <c r="R19" s="15">
        <f t="shared" si="4"/>
        <v>801.5052199999991</v>
      </c>
      <c r="S19" s="15">
        <f t="shared" si="4"/>
        <v>4474.70138</v>
      </c>
      <c r="T19" s="8"/>
    </row>
    <row r="20" spans="1:20" ht="52.5" customHeight="1" hidden="1">
      <c r="A20" s="3" t="s">
        <v>24</v>
      </c>
      <c r="B20" s="15">
        <f aca="true" t="shared" si="5" ref="B20:S20">(B14/B9)*100-100</f>
        <v>65.95917050221641</v>
      </c>
      <c r="C20" s="15">
        <f t="shared" si="5"/>
        <v>-100</v>
      </c>
      <c r="D20" s="15">
        <f t="shared" si="5"/>
        <v>-100</v>
      </c>
      <c r="E20" s="15">
        <f t="shared" si="5"/>
        <v>78.52889430234131</v>
      </c>
      <c r="F20" s="15">
        <f t="shared" si="5"/>
        <v>7.5739856749627705</v>
      </c>
      <c r="G20" s="15">
        <f t="shared" si="5"/>
        <v>31.368909512761007</v>
      </c>
      <c r="H20" s="15">
        <f t="shared" si="5"/>
        <v>-26.41588353183556</v>
      </c>
      <c r="I20" s="15">
        <f t="shared" si="5"/>
        <v>-100</v>
      </c>
      <c r="J20" s="15">
        <f t="shared" si="5"/>
        <v>-100</v>
      </c>
      <c r="K20" s="15">
        <f t="shared" si="5"/>
        <v>-100</v>
      </c>
      <c r="L20" s="15">
        <f t="shared" si="5"/>
        <v>9.932213380489245</v>
      </c>
      <c r="M20" s="15">
        <f t="shared" si="5"/>
        <v>-98.17987152034262</v>
      </c>
      <c r="N20" s="15">
        <f t="shared" si="5"/>
        <v>24.818464730290458</v>
      </c>
      <c r="O20" s="15">
        <f t="shared" si="5"/>
        <v>-6.184181044140715</v>
      </c>
      <c r="P20" s="15">
        <f t="shared" si="5"/>
        <v>7.752919061630692</v>
      </c>
      <c r="Q20" s="15">
        <f t="shared" si="5"/>
        <v>4.533225897356459</v>
      </c>
      <c r="R20" s="15">
        <f t="shared" si="5"/>
        <v>2.638959349531774</v>
      </c>
      <c r="S20" s="15">
        <f t="shared" si="5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/>
    </row>
    <row r="25" ht="15">
      <c r="B25" s="12"/>
    </row>
  </sheetData>
  <sheetProtection/>
  <mergeCells count="25">
    <mergeCell ref="J5:J7"/>
    <mergeCell ref="K5:K7"/>
    <mergeCell ref="L5:L7"/>
    <mergeCell ref="H5:H7"/>
    <mergeCell ref="A23:S23"/>
    <mergeCell ref="E5:E7"/>
    <mergeCell ref="F5:F7"/>
    <mergeCell ref="G5:G7"/>
    <mergeCell ref="I5:I7"/>
    <mergeCell ref="T5:T7"/>
    <mergeCell ref="M6:M7"/>
    <mergeCell ref="N6:N7"/>
    <mergeCell ref="O6:O7"/>
    <mergeCell ref="P6:P7"/>
    <mergeCell ref="S6:S7"/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2023-10-20T06:27:41Z</cp:lastPrinted>
  <dcterms:created xsi:type="dcterms:W3CDTF">2020-04-01T11:10:02Z</dcterms:created>
  <dcterms:modified xsi:type="dcterms:W3CDTF">2024-01-24T05:57:44Z</dcterms:modified>
  <cp:category/>
  <cp:version/>
  <cp:contentType/>
  <cp:contentStatus/>
</cp:coreProperties>
</file>